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ahyu\Downloads\"/>
    </mc:Choice>
  </mc:AlternateContent>
  <xr:revisionPtr revIDLastSave="0" documentId="13_ncr:1_{375F391A-EC6B-486F-9B6F-83E8355D9316}" xr6:coauthVersionLast="47" xr6:coauthVersionMax="47" xr10:uidLastSave="{00000000-0000-0000-0000-000000000000}"/>
  <bookViews>
    <workbookView xWindow="10245" yWindow="0" windowWidth="10245" windowHeight="11520" xr2:uid="{EFEB9BEB-906E-4F29-B5D2-7BC129D6EBE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0" i="1" l="1"/>
  <c r="J49" i="1"/>
  <c r="J48" i="1"/>
  <c r="M50" i="1"/>
  <c r="M49" i="1"/>
  <c r="M48" i="1"/>
  <c r="M42" i="1"/>
  <c r="J52" i="1"/>
  <c r="J46" i="1"/>
  <c r="J42" i="1"/>
  <c r="M44" i="1"/>
  <c r="M43" i="1"/>
  <c r="I34" i="1" l="1"/>
  <c r="I31" i="1"/>
  <c r="I30" i="1"/>
  <c r="I29" i="1"/>
  <c r="I28" i="1"/>
  <c r="Q14" i="1"/>
  <c r="D31" i="1" s="1"/>
  <c r="K14" i="1"/>
  <c r="C31" i="1" s="1"/>
  <c r="E14" i="1"/>
  <c r="B31" i="1" s="1"/>
  <c r="Q13" i="1"/>
  <c r="D30" i="1" s="1"/>
  <c r="K13" i="1"/>
  <c r="C30" i="1" s="1"/>
  <c r="E13" i="1"/>
  <c r="B30" i="1" s="1"/>
  <c r="Q12" i="1"/>
  <c r="D29" i="1" s="1"/>
  <c r="K12" i="1"/>
  <c r="C29" i="1" s="1"/>
  <c r="E12" i="1"/>
  <c r="B29" i="1" s="1"/>
  <c r="Q11" i="1"/>
  <c r="D28" i="1" s="1"/>
  <c r="K11" i="1"/>
  <c r="C28" i="1" s="1"/>
  <c r="E11" i="1"/>
  <c r="B28" i="1" s="1"/>
  <c r="Q10" i="1"/>
  <c r="D27" i="1" s="1"/>
  <c r="K10" i="1"/>
  <c r="C27" i="1" s="1"/>
  <c r="E10" i="1"/>
  <c r="B27" i="1" s="1"/>
  <c r="Q9" i="1"/>
  <c r="D26" i="1" s="1"/>
  <c r="K9" i="1"/>
  <c r="C26" i="1" s="1"/>
  <c r="E9" i="1"/>
  <c r="B26" i="1" s="1"/>
  <c r="Q8" i="1"/>
  <c r="D25" i="1" s="1"/>
  <c r="K8" i="1"/>
  <c r="C25" i="1" s="1"/>
  <c r="E8" i="1"/>
  <c r="B25" i="1" s="1"/>
  <c r="Q7" i="1"/>
  <c r="D24" i="1" s="1"/>
  <c r="K7" i="1"/>
  <c r="C24" i="1" s="1"/>
  <c r="E7" i="1"/>
  <c r="B24" i="1" s="1"/>
  <c r="Q6" i="1"/>
  <c r="D23" i="1" s="1"/>
  <c r="K6" i="1"/>
  <c r="C23" i="1" s="1"/>
  <c r="E6" i="1"/>
  <c r="B23" i="1" s="1"/>
  <c r="B36" i="1" l="1"/>
  <c r="B35" i="1"/>
  <c r="F23" i="1"/>
  <c r="E23" i="1"/>
  <c r="C36" i="1"/>
  <c r="C35" i="1"/>
  <c r="D36" i="1"/>
  <c r="D35" i="1"/>
  <c r="F24" i="1"/>
  <c r="E24" i="1"/>
  <c r="C41" i="1" s="1"/>
  <c r="F25" i="1"/>
  <c r="E25" i="1"/>
  <c r="D41" i="1" s="1"/>
  <c r="F26" i="1"/>
  <c r="E26" i="1"/>
  <c r="B42" i="1" s="1"/>
  <c r="F27" i="1"/>
  <c r="E27" i="1"/>
  <c r="C42" i="1" s="1"/>
  <c r="F28" i="1"/>
  <c r="E28" i="1"/>
  <c r="D42" i="1" s="1"/>
  <c r="F29" i="1"/>
  <c r="E29" i="1"/>
  <c r="B43" i="1" s="1"/>
  <c r="F30" i="1"/>
  <c r="E30" i="1"/>
  <c r="C43" i="1" s="1"/>
  <c r="F31" i="1"/>
  <c r="E31" i="1"/>
  <c r="D43" i="1" s="1"/>
  <c r="I33" i="1"/>
  <c r="I32" i="1"/>
  <c r="O29" i="1"/>
  <c r="N29" i="1"/>
  <c r="O30" i="1"/>
  <c r="N30" i="1"/>
  <c r="O31" i="1"/>
  <c r="N31" i="1"/>
  <c r="O32" i="1" l="1"/>
  <c r="N32" i="1"/>
  <c r="O28" i="1"/>
  <c r="N28" i="1"/>
  <c r="E43" i="1"/>
  <c r="E42" i="1"/>
  <c r="D45" i="1"/>
  <c r="D46" i="1" s="1"/>
  <c r="C45" i="1"/>
  <c r="C46" i="1" s="1"/>
  <c r="B41" i="1"/>
  <c r="E35" i="1"/>
  <c r="I24" i="1" s="1"/>
  <c r="J34" i="1" s="1"/>
  <c r="J29" i="1"/>
  <c r="F36" i="1"/>
  <c r="F35" i="1"/>
  <c r="J28" i="1"/>
  <c r="K28" i="1" s="1"/>
  <c r="K29" i="1" l="1"/>
  <c r="B45" i="1"/>
  <c r="E41" i="1"/>
  <c r="J43" i="1"/>
  <c r="F42" i="1"/>
  <c r="J44" i="1"/>
  <c r="F43" i="1"/>
  <c r="E45" i="1" l="1"/>
  <c r="F41" i="1"/>
  <c r="J30" i="1"/>
  <c r="B46" i="1"/>
  <c r="J31" i="1"/>
  <c r="K31" i="1" s="1"/>
  <c r="K30" i="1" l="1"/>
  <c r="J32" i="1"/>
  <c r="K32" i="1" s="1"/>
  <c r="J33" i="1"/>
  <c r="K33" i="1" s="1"/>
  <c r="J36" i="1" l="1"/>
  <c r="L32" i="1"/>
  <c r="M32" i="1" s="1"/>
  <c r="L28" i="1"/>
  <c r="M28" i="1" s="1"/>
  <c r="L29" i="1"/>
  <c r="M29" i="1" s="1"/>
  <c r="L31" i="1"/>
  <c r="M31" i="1" s="1"/>
  <c r="L30" i="1"/>
  <c r="M30" i="1" s="1"/>
</calcChain>
</file>

<file path=xl/sharedStrings.xml><?xml version="1.0" encoding="utf-8"?>
<sst xmlns="http://schemas.openxmlformats.org/spreadsheetml/2006/main" count="104" uniqueCount="56">
  <si>
    <t>Perlakuan</t>
  </si>
  <si>
    <t>Total</t>
  </si>
  <si>
    <t>Rataan</t>
  </si>
  <si>
    <t xml:space="preserve">Tabel dua arah </t>
  </si>
  <si>
    <t>Rata-rata</t>
  </si>
  <si>
    <t>Ulangan 1</t>
  </si>
  <si>
    <t>Ulangan</t>
  </si>
  <si>
    <t>I</t>
  </si>
  <si>
    <t>II</t>
  </si>
  <si>
    <t>III</t>
  </si>
  <si>
    <t>Jumlah</t>
  </si>
  <si>
    <t>Rata²</t>
  </si>
  <si>
    <t>Ulangan 2</t>
  </si>
  <si>
    <t>Tabel Anova RAK Faktorial</t>
  </si>
  <si>
    <t>r</t>
  </si>
  <si>
    <t>Fk</t>
  </si>
  <si>
    <t>Analisis Ragam</t>
  </si>
  <si>
    <t>SK</t>
  </si>
  <si>
    <t>kelompok</t>
  </si>
  <si>
    <t>perlakuan</t>
  </si>
  <si>
    <t>Galat</t>
  </si>
  <si>
    <t xml:space="preserve">total </t>
  </si>
  <si>
    <t>db</t>
  </si>
  <si>
    <t>BNJ</t>
  </si>
  <si>
    <t>JK</t>
  </si>
  <si>
    <t>Rerata</t>
  </si>
  <si>
    <t>KT</t>
  </si>
  <si>
    <t>Fhitung</t>
  </si>
  <si>
    <t>Ulangan 3</t>
  </si>
  <si>
    <t>F 5%</t>
  </si>
  <si>
    <t>F 1%</t>
  </si>
  <si>
    <t>Pengamatan Jumlah Umbi Bawang Merah Umur 60 HST</t>
  </si>
  <si>
    <t>sd(3;16)</t>
  </si>
  <si>
    <t>a</t>
  </si>
  <si>
    <t>b</t>
  </si>
  <si>
    <t>D</t>
  </si>
  <si>
    <t>P</t>
  </si>
  <si>
    <t>P1</t>
  </si>
  <si>
    <t>P2</t>
  </si>
  <si>
    <t>P3</t>
  </si>
  <si>
    <t>Rata-rata Jumlah Umbi Bawang Merah Umur 60 HST</t>
  </si>
  <si>
    <t>d</t>
  </si>
  <si>
    <t>p</t>
  </si>
  <si>
    <t>D1P1</t>
  </si>
  <si>
    <t>D1P2</t>
  </si>
  <si>
    <t>D1P3</t>
  </si>
  <si>
    <t>D2P1</t>
  </si>
  <si>
    <t>D2P2</t>
  </si>
  <si>
    <t>D2P3</t>
  </si>
  <si>
    <t>D3P1</t>
  </si>
  <si>
    <t>D3P2</t>
  </si>
  <si>
    <t>D3P3</t>
  </si>
  <si>
    <t>D1</t>
  </si>
  <si>
    <t>D2</t>
  </si>
  <si>
    <t>D3</t>
  </si>
  <si>
    <t>DP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</si>
</sst>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0" fillId="0" borderId="3" xfId="0" applyBorder="1"/>
    <xf numFmtId="0" fontId="0" fillId="0" borderId="0" xfId="0" applyAlignment="1">
      <alignment horizontal="center"/>
    </xf>
    <xf numFmtId="0" fontId="1" fillId="0" borderId="3" xfId="0" applyFont="1" applyBorder="1"/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2" borderId="3" xfId="0" applyFill="1" applyBorder="1"/>
    <xf numFmtId="0" fontId="3" fillId="2" borderId="3" xfId="1" applyFont="1" applyFill="1" applyBorder="1" applyAlignment="1">
      <alignment horizontal="center"/>
    </xf>
    <xf numFmtId="4" fontId="0" fillId="0" borderId="3" xfId="0" applyNumberFormat="1" applyBorder="1"/>
    <xf numFmtId="0" fontId="0" fillId="2" borderId="3" xfId="0" applyFill="1" applyBorder="1" applyAlignment="1">
      <alignment horizontal="center"/>
    </xf>
    <xf numFmtId="4" fontId="0" fillId="0" borderId="0" xfId="0" applyNumberFormat="1"/>
    <xf numFmtId="0" fontId="1" fillId="0" borderId="0" xfId="0" applyFont="1"/>
    <xf numFmtId="0" fontId="0" fillId="4" borderId="0" xfId="0" applyFill="1" applyAlignment="1">
      <alignment horizontal="left"/>
    </xf>
    <xf numFmtId="164" fontId="0" fillId="0" borderId="0" xfId="0" applyNumberFormat="1" applyAlignment="1">
      <alignment horizontal="center"/>
    </xf>
    <xf numFmtId="164" fontId="0" fillId="0" borderId="3" xfId="0" applyNumberFormat="1" applyBorder="1"/>
    <xf numFmtId="165" fontId="0" fillId="0" borderId="3" xfId="0" applyNumberFormat="1" applyBorder="1"/>
    <xf numFmtId="164" fontId="0" fillId="5" borderId="3" xfId="0" applyNumberFormat="1" applyFill="1" applyBorder="1"/>
    <xf numFmtId="0" fontId="0" fillId="5" borderId="3" xfId="0" applyFill="1" applyBorder="1"/>
    <xf numFmtId="165" fontId="0" fillId="0" borderId="0" xfId="0" applyNumberFormat="1"/>
    <xf numFmtId="165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3" xfId="0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</cellXfs>
  <cellStyles count="2">
    <cellStyle name="Normal" xfId="0" builtinId="0"/>
    <cellStyle name="Normal 2" xfId="1" xr:uid="{79CCA257-4A54-4142-AE51-A19C79FB13B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5C726-640B-4DF6-9CB6-40185AEFAADF}">
  <dimension ref="A3:Q52"/>
  <sheetViews>
    <sheetView tabSelected="1" topLeftCell="G39" workbookViewId="0">
      <selection activeCell="J48" sqref="J48"/>
    </sheetView>
  </sheetViews>
  <sheetFormatPr defaultRowHeight="15" x14ac:dyDescent="0.25"/>
  <sheetData>
    <row r="3" spans="1:17" x14ac:dyDescent="0.25">
      <c r="A3" t="s">
        <v>31</v>
      </c>
    </row>
    <row r="4" spans="1:17" x14ac:dyDescent="0.25">
      <c r="A4" s="21" t="s">
        <v>0</v>
      </c>
      <c r="B4" s="23" t="s">
        <v>5</v>
      </c>
      <c r="C4" s="24"/>
      <c r="D4" s="25"/>
      <c r="E4" s="21" t="s">
        <v>4</v>
      </c>
      <c r="G4" s="21" t="s">
        <v>0</v>
      </c>
      <c r="H4" s="23" t="s">
        <v>12</v>
      </c>
      <c r="I4" s="24"/>
      <c r="J4" s="25"/>
      <c r="K4" s="21" t="s">
        <v>4</v>
      </c>
      <c r="M4" s="21" t="s">
        <v>0</v>
      </c>
      <c r="N4" s="23" t="s">
        <v>28</v>
      </c>
      <c r="O4" s="24"/>
      <c r="P4" s="25"/>
      <c r="Q4" s="21" t="s">
        <v>4</v>
      </c>
    </row>
    <row r="5" spans="1:17" x14ac:dyDescent="0.25">
      <c r="A5" s="22"/>
      <c r="B5" s="6">
        <v>1</v>
      </c>
      <c r="C5" s="6">
        <v>2</v>
      </c>
      <c r="D5" s="6">
        <v>3</v>
      </c>
      <c r="E5" s="22"/>
      <c r="G5" s="22"/>
      <c r="H5" s="6">
        <v>1</v>
      </c>
      <c r="I5" s="6">
        <v>2</v>
      </c>
      <c r="J5" s="6">
        <v>3</v>
      </c>
      <c r="K5" s="22"/>
      <c r="M5" s="22"/>
      <c r="N5" s="6">
        <v>1</v>
      </c>
      <c r="O5" s="6">
        <v>2</v>
      </c>
      <c r="P5" s="6">
        <v>3</v>
      </c>
      <c r="Q5" s="22"/>
    </row>
    <row r="6" spans="1:17" x14ac:dyDescent="0.25">
      <c r="A6" s="1" t="s">
        <v>43</v>
      </c>
      <c r="B6" s="1">
        <v>3</v>
      </c>
      <c r="C6" s="1">
        <v>5</v>
      </c>
      <c r="D6" s="1"/>
      <c r="E6" s="1">
        <f>AVERAGE(B6:D6)</f>
        <v>4</v>
      </c>
      <c r="G6" s="1" t="s">
        <v>43</v>
      </c>
      <c r="H6" s="1">
        <v>8</v>
      </c>
      <c r="I6" s="1"/>
      <c r="J6" s="1">
        <v>4</v>
      </c>
      <c r="K6" s="1">
        <f>AVERAGE(H6:J6)</f>
        <v>6</v>
      </c>
      <c r="M6" s="1" t="s">
        <v>43</v>
      </c>
      <c r="N6" s="1">
        <v>8</v>
      </c>
      <c r="O6" s="1">
        <v>8</v>
      </c>
      <c r="P6" s="1">
        <v>3</v>
      </c>
      <c r="Q6" s="1">
        <f>AVERAGE(N6:P6)</f>
        <v>6.333333333333333</v>
      </c>
    </row>
    <row r="7" spans="1:17" x14ac:dyDescent="0.25">
      <c r="A7" s="1" t="s">
        <v>44</v>
      </c>
      <c r="B7" s="1"/>
      <c r="C7" s="1">
        <v>5</v>
      </c>
      <c r="D7" s="1">
        <v>6</v>
      </c>
      <c r="E7" s="1">
        <f t="shared" ref="E7:E14" si="0">AVERAGE(B7:D7)</f>
        <v>5.5</v>
      </c>
      <c r="G7" s="1" t="s">
        <v>44</v>
      </c>
      <c r="H7" s="1">
        <v>8</v>
      </c>
      <c r="I7" s="1">
        <v>6</v>
      </c>
      <c r="J7" s="1"/>
      <c r="K7" s="1">
        <f t="shared" ref="K7:K14" si="1">AVERAGE(H7:J7)</f>
        <v>7</v>
      </c>
      <c r="M7" s="1" t="s">
        <v>44</v>
      </c>
      <c r="N7" s="1">
        <v>5</v>
      </c>
      <c r="O7" s="1">
        <v>6</v>
      </c>
      <c r="P7" s="1">
        <v>4</v>
      </c>
      <c r="Q7" s="1">
        <f t="shared" ref="Q7:Q14" si="2">AVERAGE(N7:P7)</f>
        <v>5</v>
      </c>
    </row>
    <row r="8" spans="1:17" x14ac:dyDescent="0.25">
      <c r="A8" s="1" t="s">
        <v>45</v>
      </c>
      <c r="B8" s="1">
        <v>4</v>
      </c>
      <c r="C8" s="1">
        <v>4</v>
      </c>
      <c r="D8" s="1">
        <v>6</v>
      </c>
      <c r="E8" s="1">
        <f t="shared" si="0"/>
        <v>4.666666666666667</v>
      </c>
      <c r="G8" s="1" t="s">
        <v>45</v>
      </c>
      <c r="H8" s="1">
        <v>6</v>
      </c>
      <c r="I8" s="1"/>
      <c r="J8" s="1">
        <v>5</v>
      </c>
      <c r="K8" s="1">
        <f t="shared" si="1"/>
        <v>5.5</v>
      </c>
      <c r="M8" s="1" t="s">
        <v>45</v>
      </c>
      <c r="N8" s="1">
        <v>4</v>
      </c>
      <c r="O8" s="1">
        <v>6</v>
      </c>
      <c r="P8" s="1">
        <v>3</v>
      </c>
      <c r="Q8" s="1">
        <f t="shared" si="2"/>
        <v>4.333333333333333</v>
      </c>
    </row>
    <row r="9" spans="1:17" x14ac:dyDescent="0.25">
      <c r="A9" s="1" t="s">
        <v>46</v>
      </c>
      <c r="B9" s="1">
        <v>6</v>
      </c>
      <c r="C9" s="1">
        <v>4</v>
      </c>
      <c r="D9" s="1">
        <v>5</v>
      </c>
      <c r="E9" s="1">
        <f t="shared" si="0"/>
        <v>5</v>
      </c>
      <c r="G9" s="1" t="s">
        <v>46</v>
      </c>
      <c r="H9" s="1">
        <v>5</v>
      </c>
      <c r="I9" s="1">
        <v>3</v>
      </c>
      <c r="J9" s="1">
        <v>4</v>
      </c>
      <c r="K9" s="1">
        <f t="shared" si="1"/>
        <v>4</v>
      </c>
      <c r="M9" s="1" t="s">
        <v>46</v>
      </c>
      <c r="N9" s="1">
        <v>8</v>
      </c>
      <c r="O9" s="1">
        <v>8</v>
      </c>
      <c r="P9" s="1">
        <v>8</v>
      </c>
      <c r="Q9" s="1">
        <f t="shared" si="2"/>
        <v>8</v>
      </c>
    </row>
    <row r="10" spans="1:17" x14ac:dyDescent="0.25">
      <c r="A10" s="1" t="s">
        <v>47</v>
      </c>
      <c r="B10" s="1">
        <v>5</v>
      </c>
      <c r="C10" s="1">
        <v>6</v>
      </c>
      <c r="D10" s="1">
        <v>3</v>
      </c>
      <c r="E10" s="1">
        <f t="shared" si="0"/>
        <v>4.666666666666667</v>
      </c>
      <c r="G10" s="1" t="s">
        <v>47</v>
      </c>
      <c r="H10" s="1">
        <v>6</v>
      </c>
      <c r="I10" s="1">
        <v>4</v>
      </c>
      <c r="J10" s="1"/>
      <c r="K10" s="1">
        <f t="shared" si="1"/>
        <v>5</v>
      </c>
      <c r="M10" s="1" t="s">
        <v>47</v>
      </c>
      <c r="N10" s="1">
        <v>8</v>
      </c>
      <c r="O10" s="1">
        <v>7</v>
      </c>
      <c r="P10" s="1">
        <v>6</v>
      </c>
      <c r="Q10" s="1">
        <f t="shared" si="2"/>
        <v>7</v>
      </c>
    </row>
    <row r="11" spans="1:17" x14ac:dyDescent="0.25">
      <c r="A11" s="1" t="s">
        <v>48</v>
      </c>
      <c r="B11" s="1">
        <v>7</v>
      </c>
      <c r="C11" s="1"/>
      <c r="D11" s="1">
        <v>3</v>
      </c>
      <c r="E11" s="1">
        <f t="shared" si="0"/>
        <v>5</v>
      </c>
      <c r="G11" s="1" t="s">
        <v>48</v>
      </c>
      <c r="H11" s="1">
        <v>5</v>
      </c>
      <c r="I11" s="1">
        <v>2</v>
      </c>
      <c r="J11" s="1">
        <v>8</v>
      </c>
      <c r="K11" s="1">
        <f t="shared" si="1"/>
        <v>5</v>
      </c>
      <c r="M11" s="1" t="s">
        <v>48</v>
      </c>
      <c r="N11" s="1">
        <v>5</v>
      </c>
      <c r="O11" s="1">
        <v>4</v>
      </c>
      <c r="P11" s="1">
        <v>6</v>
      </c>
      <c r="Q11" s="1">
        <f t="shared" si="2"/>
        <v>5</v>
      </c>
    </row>
    <row r="12" spans="1:17" x14ac:dyDescent="0.25">
      <c r="A12" s="1" t="s">
        <v>49</v>
      </c>
      <c r="B12" s="1">
        <v>8</v>
      </c>
      <c r="C12" s="1">
        <v>7</v>
      </c>
      <c r="D12" s="1"/>
      <c r="E12" s="1">
        <f t="shared" si="0"/>
        <v>7.5</v>
      </c>
      <c r="G12" s="1" t="s">
        <v>49</v>
      </c>
      <c r="H12" s="1">
        <v>5</v>
      </c>
      <c r="I12" s="1">
        <v>8</v>
      </c>
      <c r="J12" s="1">
        <v>6</v>
      </c>
      <c r="K12" s="1">
        <f t="shared" si="1"/>
        <v>6.333333333333333</v>
      </c>
      <c r="M12" s="1" t="s">
        <v>49</v>
      </c>
      <c r="N12" s="1">
        <v>6</v>
      </c>
      <c r="O12" s="1">
        <v>8</v>
      </c>
      <c r="P12" s="1">
        <v>9</v>
      </c>
      <c r="Q12" s="1">
        <f t="shared" si="2"/>
        <v>7.666666666666667</v>
      </c>
    </row>
    <row r="13" spans="1:17" x14ac:dyDescent="0.25">
      <c r="A13" s="1" t="s">
        <v>50</v>
      </c>
      <c r="B13" s="1"/>
      <c r="C13" s="1">
        <v>5</v>
      </c>
      <c r="D13" s="1">
        <v>6</v>
      </c>
      <c r="E13" s="1">
        <f t="shared" si="0"/>
        <v>5.5</v>
      </c>
      <c r="G13" s="1" t="s">
        <v>50</v>
      </c>
      <c r="H13" s="1">
        <v>8</v>
      </c>
      <c r="I13" s="1">
        <v>7</v>
      </c>
      <c r="J13" s="1">
        <v>9</v>
      </c>
      <c r="K13" s="1">
        <f t="shared" si="1"/>
        <v>8</v>
      </c>
      <c r="M13" s="1" t="s">
        <v>50</v>
      </c>
      <c r="N13" s="1"/>
      <c r="O13" s="1">
        <v>8</v>
      </c>
      <c r="P13" s="1">
        <v>5</v>
      </c>
      <c r="Q13" s="1">
        <f t="shared" si="2"/>
        <v>6.5</v>
      </c>
    </row>
    <row r="14" spans="1:17" x14ac:dyDescent="0.25">
      <c r="A14" s="1" t="s">
        <v>51</v>
      </c>
      <c r="B14" s="1"/>
      <c r="C14" s="1">
        <v>6</v>
      </c>
      <c r="D14" s="1">
        <v>7</v>
      </c>
      <c r="E14" s="1">
        <f t="shared" si="0"/>
        <v>6.5</v>
      </c>
      <c r="G14" s="1" t="s">
        <v>51</v>
      </c>
      <c r="H14" s="1">
        <v>7</v>
      </c>
      <c r="I14" s="1">
        <v>8</v>
      </c>
      <c r="J14" s="1">
        <v>9</v>
      </c>
      <c r="K14" s="1">
        <f t="shared" si="1"/>
        <v>8</v>
      </c>
      <c r="M14" s="1" t="s">
        <v>51</v>
      </c>
      <c r="N14" s="1">
        <v>6</v>
      </c>
      <c r="O14" s="1">
        <v>9</v>
      </c>
      <c r="P14" s="1">
        <v>10</v>
      </c>
      <c r="Q14" s="1">
        <f t="shared" si="2"/>
        <v>8.3333333333333339</v>
      </c>
    </row>
    <row r="15" spans="1:17" x14ac:dyDescent="0.25">
      <c r="A15" s="1"/>
      <c r="B15" s="1"/>
      <c r="C15" s="1"/>
      <c r="D15" s="1"/>
      <c r="E15" s="1"/>
      <c r="G15" s="1"/>
      <c r="H15" s="1"/>
      <c r="I15" s="1"/>
      <c r="J15" s="1"/>
      <c r="K15" s="1"/>
      <c r="M15" s="1"/>
      <c r="N15" s="1"/>
      <c r="O15" s="1"/>
      <c r="P15" s="1"/>
      <c r="Q15" s="1"/>
    </row>
    <row r="16" spans="1:17" x14ac:dyDescent="0.25">
      <c r="A16" s="1"/>
      <c r="B16" s="1"/>
      <c r="C16" s="1"/>
      <c r="D16" s="1"/>
      <c r="E16" s="1"/>
      <c r="G16" s="1"/>
      <c r="H16" s="1"/>
      <c r="I16" s="1"/>
      <c r="J16" s="1"/>
      <c r="K16" s="1"/>
      <c r="M16" s="1"/>
      <c r="N16" s="1"/>
      <c r="O16" s="1"/>
      <c r="P16" s="1"/>
      <c r="Q16" s="1"/>
    </row>
    <row r="17" spans="1:17" x14ac:dyDescent="0.25">
      <c r="A17" s="1"/>
      <c r="B17" s="1"/>
      <c r="C17" s="1"/>
      <c r="D17" s="1"/>
      <c r="E17" s="1"/>
      <c r="G17" s="1"/>
      <c r="H17" s="1"/>
      <c r="I17" s="1"/>
      <c r="J17" s="1"/>
      <c r="K17" s="1"/>
      <c r="M17" s="1"/>
      <c r="N17" s="1"/>
      <c r="O17" s="1"/>
      <c r="P17" s="1"/>
      <c r="Q17" s="1"/>
    </row>
    <row r="20" spans="1:17" x14ac:dyDescent="0.25">
      <c r="A20" s="20" t="s">
        <v>40</v>
      </c>
      <c r="B20" s="20"/>
      <c r="C20" s="20"/>
      <c r="D20" s="20"/>
      <c r="E20" s="20"/>
      <c r="H20" s="11" t="s">
        <v>13</v>
      </c>
    </row>
    <row r="21" spans="1:17" ht="15.75" x14ac:dyDescent="0.25">
      <c r="A21" s="27" t="s">
        <v>0</v>
      </c>
      <c r="B21" s="28" t="s">
        <v>6</v>
      </c>
      <c r="C21" s="28"/>
      <c r="D21" s="28"/>
      <c r="E21" s="29" t="s">
        <v>10</v>
      </c>
      <c r="F21" s="29" t="s">
        <v>11</v>
      </c>
      <c r="H21" s="1" t="s">
        <v>41</v>
      </c>
      <c r="I21" s="1">
        <v>3</v>
      </c>
    </row>
    <row r="22" spans="1:17" ht="15.75" x14ac:dyDescent="0.25">
      <c r="A22" s="27"/>
      <c r="B22" s="7" t="s">
        <v>7</v>
      </c>
      <c r="C22" s="7" t="s">
        <v>8</v>
      </c>
      <c r="D22" s="7" t="s">
        <v>9</v>
      </c>
      <c r="E22" s="30"/>
      <c r="F22" s="30"/>
      <c r="H22" s="1" t="s">
        <v>42</v>
      </c>
      <c r="I22" s="1">
        <v>3</v>
      </c>
    </row>
    <row r="23" spans="1:17" x14ac:dyDescent="0.25">
      <c r="A23" s="1" t="s">
        <v>43</v>
      </c>
      <c r="B23" s="8">
        <f>E6</f>
        <v>4</v>
      </c>
      <c r="C23" s="8">
        <f>K6</f>
        <v>6</v>
      </c>
      <c r="D23" s="8">
        <f>Q6</f>
        <v>6.333333333333333</v>
      </c>
      <c r="E23" s="8">
        <f>SUM(B23:D23)</f>
        <v>16.333333333333332</v>
      </c>
      <c r="F23" s="8">
        <f>AVERAGE(B23:D23)</f>
        <v>5.4444444444444438</v>
      </c>
      <c r="G23" s="10"/>
      <c r="H23" s="1" t="s">
        <v>14</v>
      </c>
      <c r="I23" s="1">
        <v>3</v>
      </c>
    </row>
    <row r="24" spans="1:17" x14ac:dyDescent="0.25">
      <c r="A24" s="1" t="s">
        <v>44</v>
      </c>
      <c r="B24" s="8">
        <f t="shared" ref="B24:B31" si="3">E7</f>
        <v>5.5</v>
      </c>
      <c r="C24" s="8">
        <f t="shared" ref="C24:C31" si="4">K7</f>
        <v>7</v>
      </c>
      <c r="D24" s="8">
        <f t="shared" ref="D24:D31" si="5">Q7</f>
        <v>5</v>
      </c>
      <c r="E24" s="8">
        <f t="shared" ref="E24:E31" si="6">SUM(B24:D24)</f>
        <v>17.5</v>
      </c>
      <c r="F24" s="8">
        <f>AVERAGE(B24:D24)</f>
        <v>5.833333333333333</v>
      </c>
      <c r="H24" s="1" t="s">
        <v>15</v>
      </c>
      <c r="I24" s="1">
        <f>(E35^2)/(I21*I22*I23)</f>
        <v>964.01646090534996</v>
      </c>
    </row>
    <row r="25" spans="1:17" x14ac:dyDescent="0.25">
      <c r="A25" s="1" t="s">
        <v>45</v>
      </c>
      <c r="B25" s="8">
        <f t="shared" si="3"/>
        <v>4.666666666666667</v>
      </c>
      <c r="C25" s="8">
        <f t="shared" si="4"/>
        <v>5.5</v>
      </c>
      <c r="D25" s="8">
        <f t="shared" si="5"/>
        <v>4.333333333333333</v>
      </c>
      <c r="E25" s="8">
        <f t="shared" si="6"/>
        <v>14.5</v>
      </c>
      <c r="F25" s="8">
        <f t="shared" ref="F25:F31" si="7">AVERAGE(B25:D25)</f>
        <v>4.833333333333333</v>
      </c>
    </row>
    <row r="26" spans="1:17" x14ac:dyDescent="0.25">
      <c r="A26" s="1" t="s">
        <v>46</v>
      </c>
      <c r="B26" s="8">
        <f t="shared" si="3"/>
        <v>5</v>
      </c>
      <c r="C26" s="8">
        <f t="shared" si="4"/>
        <v>4</v>
      </c>
      <c r="D26" s="8">
        <f t="shared" si="5"/>
        <v>8</v>
      </c>
      <c r="E26" s="8">
        <f t="shared" si="6"/>
        <v>17</v>
      </c>
      <c r="F26" s="8">
        <f t="shared" si="7"/>
        <v>5.666666666666667</v>
      </c>
      <c r="H26" t="s">
        <v>16</v>
      </c>
    </row>
    <row r="27" spans="1:17" ht="15.75" x14ac:dyDescent="0.25">
      <c r="A27" s="1" t="s">
        <v>47</v>
      </c>
      <c r="B27" s="8">
        <f t="shared" si="3"/>
        <v>4.666666666666667</v>
      </c>
      <c r="C27" s="8">
        <f t="shared" si="4"/>
        <v>5</v>
      </c>
      <c r="D27" s="8">
        <f t="shared" si="5"/>
        <v>7</v>
      </c>
      <c r="E27" s="8">
        <f t="shared" si="6"/>
        <v>16.666666666666668</v>
      </c>
      <c r="F27" s="8">
        <f t="shared" si="7"/>
        <v>5.5555555555555562</v>
      </c>
      <c r="H27" s="7" t="s">
        <v>17</v>
      </c>
      <c r="I27" s="7" t="s">
        <v>22</v>
      </c>
      <c r="J27" s="7" t="s">
        <v>24</v>
      </c>
      <c r="K27" s="7" t="s">
        <v>26</v>
      </c>
      <c r="L27" s="7" t="s">
        <v>27</v>
      </c>
      <c r="M27" s="7"/>
      <c r="N27" s="7" t="s">
        <v>29</v>
      </c>
      <c r="O27" s="7" t="s">
        <v>30</v>
      </c>
    </row>
    <row r="28" spans="1:17" x14ac:dyDescent="0.25">
      <c r="A28" s="1" t="s">
        <v>48</v>
      </c>
      <c r="B28" s="8">
        <f t="shared" si="3"/>
        <v>5</v>
      </c>
      <c r="C28" s="8">
        <f t="shared" si="4"/>
        <v>5</v>
      </c>
      <c r="D28" s="8">
        <f t="shared" si="5"/>
        <v>5</v>
      </c>
      <c r="E28" s="8">
        <f t="shared" si="6"/>
        <v>15</v>
      </c>
      <c r="F28" s="8">
        <f t="shared" si="7"/>
        <v>5</v>
      </c>
      <c r="H28" s="1" t="s">
        <v>18</v>
      </c>
      <c r="I28" s="1">
        <f>I23-1</f>
        <v>2</v>
      </c>
      <c r="J28" s="14">
        <f>SUMSQ(B35:D35)/(I21*I22)-I24</f>
        <v>5.5576131687242878</v>
      </c>
      <c r="K28" s="14">
        <f t="shared" ref="K28:K33" si="8">J28/I28</f>
        <v>2.7788065843621439</v>
      </c>
      <c r="L28" s="14">
        <f>K28/$K$32</f>
        <v>3.4125078963992905</v>
      </c>
      <c r="M28" s="1" t="str">
        <f>IF(L28&lt;N28,"tn",IF(L28&lt;O28,"*","**"))</f>
        <v>tn</v>
      </c>
      <c r="N28" s="1">
        <f>FINV(5%,$I28,$I$32)</f>
        <v>6.9442719099991574</v>
      </c>
      <c r="O28" s="1">
        <f>FINV(1%,$I28,$I$32)</f>
        <v>17.999999999999993</v>
      </c>
    </row>
    <row r="29" spans="1:17" x14ac:dyDescent="0.25">
      <c r="A29" s="1" t="s">
        <v>49</v>
      </c>
      <c r="B29" s="8">
        <f t="shared" si="3"/>
        <v>7.5</v>
      </c>
      <c r="C29" s="8">
        <f t="shared" si="4"/>
        <v>6.333333333333333</v>
      </c>
      <c r="D29" s="8">
        <f t="shared" si="5"/>
        <v>7.666666666666667</v>
      </c>
      <c r="E29" s="8">
        <f t="shared" si="6"/>
        <v>21.5</v>
      </c>
      <c r="F29" s="8">
        <f t="shared" si="7"/>
        <v>7.166666666666667</v>
      </c>
      <c r="H29" s="1" t="s">
        <v>19</v>
      </c>
      <c r="I29" s="1">
        <f>(I21*I22)-1</f>
        <v>8</v>
      </c>
      <c r="J29" s="14">
        <f>SUMSQ(E23:E34)/I23-I24</f>
        <v>22.205761316872326</v>
      </c>
      <c r="K29" s="14">
        <f t="shared" si="8"/>
        <v>2.7757201646090408</v>
      </c>
      <c r="L29" s="14">
        <f>K29/$K$32</f>
        <v>3.4087176247631361</v>
      </c>
      <c r="M29" s="1" t="str">
        <f>IF(L29&lt;N29,"tn",IF(L29&lt;O29,"*","**"))</f>
        <v>tn</v>
      </c>
      <c r="N29" s="1">
        <f>FINV(5%,$I29,$I$32)</f>
        <v>6.041044476119156</v>
      </c>
      <c r="O29" s="1">
        <f t="shared" ref="O29:O32" si="9">FINV(1%,$I29,$I$32)</f>
        <v>14.798888790632594</v>
      </c>
    </row>
    <row r="30" spans="1:17" x14ac:dyDescent="0.25">
      <c r="A30" s="1" t="s">
        <v>50</v>
      </c>
      <c r="B30" s="8">
        <f t="shared" si="3"/>
        <v>5.5</v>
      </c>
      <c r="C30" s="8">
        <f t="shared" si="4"/>
        <v>8</v>
      </c>
      <c r="D30" s="8">
        <f t="shared" si="5"/>
        <v>6.5</v>
      </c>
      <c r="E30" s="8">
        <f t="shared" si="6"/>
        <v>20</v>
      </c>
      <c r="F30" s="8">
        <f t="shared" si="7"/>
        <v>6.666666666666667</v>
      </c>
      <c r="H30" s="1" t="s">
        <v>35</v>
      </c>
      <c r="I30" s="1">
        <f>I21-1</f>
        <v>2</v>
      </c>
      <c r="J30" s="14">
        <f>SUMSQ(E41:E44)/(I23*I22)-I24</f>
        <v>18.576131687242878</v>
      </c>
      <c r="K30" s="14">
        <f t="shared" si="8"/>
        <v>9.2880658436214389</v>
      </c>
      <c r="L30" s="14">
        <f>K30/$K$32</f>
        <v>11.406190777005881</v>
      </c>
      <c r="M30" s="1" t="str">
        <f>IF(L30&lt;N30,"tn",IF(L30&lt;O30,"*","**"))</f>
        <v>*</v>
      </c>
      <c r="N30" s="1">
        <f>FINV(5%,$I30,$I$32)</f>
        <v>6.9442719099991574</v>
      </c>
      <c r="O30" s="1">
        <f t="shared" si="9"/>
        <v>17.999999999999993</v>
      </c>
    </row>
    <row r="31" spans="1:17" x14ac:dyDescent="0.25">
      <c r="A31" s="1" t="s">
        <v>51</v>
      </c>
      <c r="B31" s="8">
        <f t="shared" si="3"/>
        <v>6.5</v>
      </c>
      <c r="C31" s="8">
        <f t="shared" si="4"/>
        <v>8</v>
      </c>
      <c r="D31" s="8">
        <f t="shared" si="5"/>
        <v>8.3333333333333339</v>
      </c>
      <c r="E31" s="8">
        <f t="shared" si="6"/>
        <v>22.833333333333336</v>
      </c>
      <c r="F31" s="8">
        <f t="shared" si="7"/>
        <v>7.6111111111111116</v>
      </c>
      <c r="H31" s="1" t="s">
        <v>36</v>
      </c>
      <c r="I31" s="1">
        <f>I22-1</f>
        <v>2</v>
      </c>
      <c r="J31" s="14">
        <f>SUMSQ(B45:D45)/(I23*I21)-I24</f>
        <v>0.37242798353895523</v>
      </c>
      <c r="K31" s="14">
        <f t="shared" si="8"/>
        <v>0.18621399176947762</v>
      </c>
      <c r="L31" s="14">
        <f>K31/$K$32</f>
        <v>0.22867972204666401</v>
      </c>
      <c r="M31" s="1" t="str">
        <f>IF(L31&lt;N31,"tn",IF(L31&lt;O31,"*","**"))</f>
        <v>tn</v>
      </c>
      <c r="N31" s="1">
        <f t="shared" ref="N31" si="10">FINV(5%,$I31,$I$32)</f>
        <v>6.9442719099991574</v>
      </c>
      <c r="O31" s="1">
        <f t="shared" si="9"/>
        <v>17.999999999999993</v>
      </c>
    </row>
    <row r="32" spans="1:17" x14ac:dyDescent="0.25">
      <c r="A32" s="1"/>
      <c r="B32" s="8"/>
      <c r="C32" s="8"/>
      <c r="D32" s="8"/>
      <c r="E32" s="8"/>
      <c r="F32" s="8"/>
      <c r="H32" s="1" t="s">
        <v>55</v>
      </c>
      <c r="I32" s="1">
        <f>I29-I30-I31</f>
        <v>4</v>
      </c>
      <c r="J32" s="14">
        <f>J29-J30-J31</f>
        <v>3.2572016460904933</v>
      </c>
      <c r="K32" s="14">
        <f t="shared" si="8"/>
        <v>0.81430041152262334</v>
      </c>
      <c r="L32" s="14">
        <f>K32/$K$32</f>
        <v>1</v>
      </c>
      <c r="M32" s="1" t="str">
        <f>IF(L32&lt;N32,"tn",IF(L32&lt;O32,"*","**"))</f>
        <v>tn</v>
      </c>
      <c r="N32" s="1">
        <f>FINV(5%,$I32,$I$32)</f>
        <v>6.38823290869587</v>
      </c>
      <c r="O32" s="1">
        <f t="shared" si="9"/>
        <v>15.977024852557676</v>
      </c>
    </row>
    <row r="33" spans="1:16" x14ac:dyDescent="0.25">
      <c r="A33" s="1"/>
      <c r="B33" s="8"/>
      <c r="C33" s="8"/>
      <c r="D33" s="8"/>
      <c r="E33" s="8"/>
      <c r="F33" s="8"/>
      <c r="H33" s="1" t="s">
        <v>20</v>
      </c>
      <c r="I33" s="1">
        <f>I34-I28-I29</f>
        <v>16</v>
      </c>
      <c r="J33" s="14">
        <f>J34-J30-J28</f>
        <v>22.127572016460704</v>
      </c>
      <c r="K33" s="14">
        <f t="shared" si="8"/>
        <v>1.382973251028794</v>
      </c>
      <c r="L33" s="16"/>
      <c r="M33" s="17"/>
      <c r="N33" s="17"/>
      <c r="O33" s="17"/>
    </row>
    <row r="34" spans="1:16" x14ac:dyDescent="0.25">
      <c r="A34" s="1"/>
      <c r="B34" s="8"/>
      <c r="C34" s="8"/>
      <c r="D34" s="8"/>
      <c r="E34" s="8"/>
      <c r="F34" s="8"/>
      <c r="H34" s="1" t="s">
        <v>21</v>
      </c>
      <c r="I34" s="1">
        <f>I21*I22*I23-1</f>
        <v>26</v>
      </c>
      <c r="J34" s="14">
        <f>SUMSQ(B23:D34)-I24</f>
        <v>46.261316872427869</v>
      </c>
      <c r="K34" s="16"/>
      <c r="L34" s="16"/>
      <c r="M34" s="17"/>
      <c r="N34" s="17"/>
      <c r="O34" s="17"/>
    </row>
    <row r="35" spans="1:16" x14ac:dyDescent="0.25">
      <c r="A35" s="3" t="s">
        <v>1</v>
      </c>
      <c r="B35" s="8">
        <f>SUM(B23:B34)</f>
        <v>48.333333333333336</v>
      </c>
      <c r="C35" s="8">
        <f>SUM(C23:C34)</f>
        <v>54.833333333333336</v>
      </c>
      <c r="D35" s="8">
        <f>SUM(D23:D34)</f>
        <v>58.166666666666664</v>
      </c>
      <c r="E35" s="8">
        <f>SUM(E23:E34)</f>
        <v>161.33333333333334</v>
      </c>
      <c r="F35" s="8">
        <f>SUM(F23:F34)</f>
        <v>53.777777777777779</v>
      </c>
    </row>
    <row r="36" spans="1:16" x14ac:dyDescent="0.25">
      <c r="A36" s="1" t="s">
        <v>2</v>
      </c>
      <c r="B36" s="8">
        <f>AVERAGE(B23:B34)</f>
        <v>5.3703703703703702</v>
      </c>
      <c r="C36" s="8">
        <f t="shared" ref="C36:F36" si="11">AVERAGE(C23:C34)</f>
        <v>6.0925925925925926</v>
      </c>
      <c r="D36" s="8">
        <f t="shared" si="11"/>
        <v>6.4629629629629628</v>
      </c>
      <c r="E36" s="8"/>
      <c r="F36" s="8">
        <f t="shared" si="11"/>
        <v>5.9753086419753085</v>
      </c>
      <c r="J36">
        <f>SQRT(K33/2)</f>
        <v>0.83155674822251124</v>
      </c>
    </row>
    <row r="38" spans="1:16" x14ac:dyDescent="0.25">
      <c r="A38" s="20" t="s">
        <v>3</v>
      </c>
      <c r="B38" s="20"/>
      <c r="C38" s="20"/>
      <c r="I38" s="2"/>
      <c r="J38" s="2"/>
      <c r="K38" s="2"/>
      <c r="M38" s="2"/>
      <c r="N38" s="2"/>
      <c r="O38" s="2"/>
      <c r="P38" s="2"/>
    </row>
    <row r="39" spans="1:16" x14ac:dyDescent="0.25">
      <c r="A39" s="21" t="s">
        <v>35</v>
      </c>
      <c r="B39" s="23" t="s">
        <v>36</v>
      </c>
      <c r="C39" s="24"/>
      <c r="D39" s="25"/>
      <c r="E39" s="26" t="s">
        <v>1</v>
      </c>
      <c r="F39" s="26" t="s">
        <v>4</v>
      </c>
      <c r="I39" s="13"/>
      <c r="J39" s="2"/>
      <c r="K39" s="2"/>
      <c r="M39" s="2"/>
      <c r="N39" s="2"/>
      <c r="P39" s="2"/>
    </row>
    <row r="40" spans="1:16" x14ac:dyDescent="0.25">
      <c r="A40" s="22"/>
      <c r="B40" s="9" t="s">
        <v>37</v>
      </c>
      <c r="C40" s="9" t="s">
        <v>38</v>
      </c>
      <c r="D40" s="9" t="s">
        <v>39</v>
      </c>
      <c r="E40" s="26"/>
      <c r="F40" s="26"/>
      <c r="M40" s="2"/>
      <c r="N40" s="2"/>
      <c r="P40" s="2"/>
    </row>
    <row r="41" spans="1:16" x14ac:dyDescent="0.25">
      <c r="A41" s="4" t="s">
        <v>52</v>
      </c>
      <c r="B41" s="8">
        <f>E23</f>
        <v>16.333333333333332</v>
      </c>
      <c r="C41" s="8">
        <f>E24</f>
        <v>17.5</v>
      </c>
      <c r="D41" s="8">
        <f>E25</f>
        <v>14.5</v>
      </c>
      <c r="E41" s="8">
        <f>SUM(B41:D41)</f>
        <v>48.333333333333329</v>
      </c>
      <c r="F41" s="8">
        <f>E41/9</f>
        <v>5.3703703703703702</v>
      </c>
      <c r="I41" s="1" t="s">
        <v>0</v>
      </c>
      <c r="J41" s="1" t="s">
        <v>25</v>
      </c>
      <c r="K41" s="1"/>
      <c r="M41" s="2"/>
      <c r="N41" s="2"/>
      <c r="P41" s="2"/>
    </row>
    <row r="42" spans="1:16" x14ac:dyDescent="0.25">
      <c r="A42" s="4" t="s">
        <v>53</v>
      </c>
      <c r="B42" s="8">
        <f>E26</f>
        <v>17</v>
      </c>
      <c r="C42" s="8">
        <f>E27</f>
        <v>16.666666666666668</v>
      </c>
      <c r="D42" s="8">
        <f>E28</f>
        <v>15</v>
      </c>
      <c r="E42" s="8">
        <f t="shared" ref="E42:E43" si="12">SUM(B42:D42)</f>
        <v>48.666666666666671</v>
      </c>
      <c r="F42" s="8">
        <f t="shared" ref="F42:F43" si="13">E42/9</f>
        <v>5.4074074074074083</v>
      </c>
      <c r="I42" s="1" t="s">
        <v>52</v>
      </c>
      <c r="J42" s="15">
        <f>E41/9</f>
        <v>5.3703703703703702</v>
      </c>
      <c r="K42" s="1" t="s">
        <v>33</v>
      </c>
      <c r="M42" s="19">
        <f>J46+J42</f>
        <v>6.8007769487432563</v>
      </c>
      <c r="N42" s="2"/>
      <c r="P42" s="2"/>
    </row>
    <row r="43" spans="1:16" x14ac:dyDescent="0.25">
      <c r="A43" s="4" t="s">
        <v>54</v>
      </c>
      <c r="B43" s="8">
        <f>E29</f>
        <v>21.5</v>
      </c>
      <c r="C43" s="8">
        <f>E30</f>
        <v>20</v>
      </c>
      <c r="D43" s="8">
        <f>E31</f>
        <v>22.833333333333336</v>
      </c>
      <c r="E43" s="8">
        <f t="shared" si="12"/>
        <v>64.333333333333343</v>
      </c>
      <c r="F43" s="8">
        <f t="shared" si="13"/>
        <v>7.1481481481481488</v>
      </c>
      <c r="I43" s="1" t="s">
        <v>53</v>
      </c>
      <c r="J43" s="15">
        <f t="shared" ref="J43:J44" si="14">E42/9</f>
        <v>5.4074074074074083</v>
      </c>
      <c r="K43" s="1" t="s">
        <v>33</v>
      </c>
      <c r="M43" s="19">
        <f>J46+J43</f>
        <v>6.8378139857802944</v>
      </c>
      <c r="N43" s="2"/>
      <c r="P43" s="2"/>
    </row>
    <row r="44" spans="1:16" x14ac:dyDescent="0.25">
      <c r="A44" s="5"/>
      <c r="B44" s="8"/>
      <c r="C44" s="8"/>
      <c r="D44" s="8"/>
      <c r="E44" s="8"/>
      <c r="F44" s="8"/>
      <c r="I44" s="1" t="s">
        <v>54</v>
      </c>
      <c r="J44" s="15">
        <f t="shared" si="14"/>
        <v>7.1481481481481488</v>
      </c>
      <c r="K44" s="1" t="s">
        <v>34</v>
      </c>
      <c r="M44" s="19">
        <f>J46+J44</f>
        <v>8.5785547265210358</v>
      </c>
      <c r="N44" s="2"/>
      <c r="P44" s="2"/>
    </row>
    <row r="45" spans="1:16" x14ac:dyDescent="0.25">
      <c r="A45" s="4" t="s">
        <v>1</v>
      </c>
      <c r="B45" s="8">
        <f>SUM(B41:B44)</f>
        <v>54.833333333333329</v>
      </c>
      <c r="C45" s="8">
        <f>SUM(C41:C44)</f>
        <v>54.166666666666671</v>
      </c>
      <c r="D45" s="8">
        <f>SUM(D41:D44)</f>
        <v>52.333333333333336</v>
      </c>
      <c r="E45" s="8">
        <f>SUM(E41:E44)</f>
        <v>161.33333333333334</v>
      </c>
      <c r="F45" s="1"/>
      <c r="I45" s="1"/>
      <c r="J45" s="15"/>
      <c r="K45" s="1"/>
      <c r="M45" s="18"/>
      <c r="N45" s="2"/>
      <c r="P45" s="2"/>
    </row>
    <row r="46" spans="1:16" x14ac:dyDescent="0.25">
      <c r="A46" s="4" t="s">
        <v>4</v>
      </c>
      <c r="B46" s="8">
        <f>B45/9</f>
        <v>6.0925925925925917</v>
      </c>
      <c r="C46" s="8">
        <f>C45/9</f>
        <v>6.018518518518519</v>
      </c>
      <c r="D46" s="8">
        <f>D45/9</f>
        <v>5.8148148148148149</v>
      </c>
      <c r="E46" s="1"/>
      <c r="F46" s="1"/>
      <c r="G46" t="s">
        <v>32</v>
      </c>
      <c r="H46" s="12">
        <v>3.649</v>
      </c>
      <c r="I46" s="1" t="s">
        <v>23</v>
      </c>
      <c r="J46" s="15">
        <f>H46*(K33/9)^0.5</f>
        <v>1.4304065783728863</v>
      </c>
      <c r="K46" s="1"/>
      <c r="M46" s="18"/>
      <c r="N46" s="2"/>
      <c r="P46" s="2"/>
    </row>
    <row r="47" spans="1:16" x14ac:dyDescent="0.25">
      <c r="M47" s="19"/>
      <c r="N47" s="2"/>
      <c r="P47" s="2"/>
    </row>
    <row r="48" spans="1:16" x14ac:dyDescent="0.25">
      <c r="I48" t="s">
        <v>37</v>
      </c>
      <c r="J48" s="10">
        <f>B45/9</f>
        <v>6.0925925925925917</v>
      </c>
      <c r="M48" s="19">
        <f>J52+J50</f>
        <v>7.245221393187701</v>
      </c>
      <c r="N48" s="2"/>
      <c r="P48" s="2"/>
    </row>
    <row r="49" spans="7:13" x14ac:dyDescent="0.25">
      <c r="I49" t="s">
        <v>38</v>
      </c>
      <c r="J49" s="10">
        <f>C45/9</f>
        <v>6.018518518518519</v>
      </c>
      <c r="M49" s="10">
        <f>J52+J49</f>
        <v>7.4489250968914051</v>
      </c>
    </row>
    <row r="50" spans="7:13" x14ac:dyDescent="0.25">
      <c r="I50" t="s">
        <v>39</v>
      </c>
      <c r="J50" s="10">
        <f>D45/9</f>
        <v>5.8148148148148149</v>
      </c>
      <c r="M50" s="10">
        <f>J52+J48</f>
        <v>7.5229991709654778</v>
      </c>
    </row>
    <row r="52" spans="7:13" x14ac:dyDescent="0.25">
      <c r="G52" t="s">
        <v>32</v>
      </c>
      <c r="H52">
        <v>3.649</v>
      </c>
      <c r="I52" t="s">
        <v>23</v>
      </c>
      <c r="J52">
        <f>H52*(K33/9)^0.5</f>
        <v>1.4304065783728863</v>
      </c>
    </row>
  </sheetData>
  <mergeCells count="19">
    <mergeCell ref="N4:P4"/>
    <mergeCell ref="Q4:Q5"/>
    <mergeCell ref="A20:E20"/>
    <mergeCell ref="A21:A22"/>
    <mergeCell ref="B21:D21"/>
    <mergeCell ref="E21:E22"/>
    <mergeCell ref="F21:F22"/>
    <mergeCell ref="A4:A5"/>
    <mergeCell ref="B4:D4"/>
    <mergeCell ref="E4:E5"/>
    <mergeCell ref="G4:G5"/>
    <mergeCell ref="H4:J4"/>
    <mergeCell ref="K4:K5"/>
    <mergeCell ref="M4:M5"/>
    <mergeCell ref="A38:C38"/>
    <mergeCell ref="A39:A40"/>
    <mergeCell ref="B39:D39"/>
    <mergeCell ref="E39:E40"/>
    <mergeCell ref="F39:F4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Wahyu Arie</dc:creator>
  <cp:lastModifiedBy>Wahyu Arie</cp:lastModifiedBy>
  <dcterms:created xsi:type="dcterms:W3CDTF">2023-05-07T09:04:42Z</dcterms:created>
  <dcterms:modified xsi:type="dcterms:W3CDTF">2023-05-23T03:58:52Z</dcterms:modified>
</cp:coreProperties>
</file>